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BCD10AA-6970-411B-8A8A-28EC352B6AD7}" xr6:coauthVersionLast="47" xr6:coauthVersionMax="47" xr10:uidLastSave="{00000000-0000-0000-0000-000000000000}"/>
  <bookViews>
    <workbookView xWindow="-109" yWindow="-109" windowWidth="26301" windowHeight="14305" tabRatio="802" xr2:uid="{00000000-000D-0000-FFFF-FFFF00000000}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60" l="1"/>
  <c r="I23" i="60" l="1"/>
  <c r="J23" i="60"/>
  <c r="K23" i="60"/>
  <c r="L23" i="60"/>
  <c r="M23" i="60"/>
  <c r="N23" i="60"/>
  <c r="O23" i="60"/>
  <c r="P23" i="60"/>
  <c r="Q23" i="60"/>
  <c r="H24" i="60" l="1"/>
  <c r="P24" i="60"/>
  <c r="Q24" i="60"/>
  <c r="O24" i="60"/>
  <c r="N24" i="60"/>
  <c r="L24" i="60"/>
  <c r="L28" i="60" s="1"/>
  <c r="K24" i="60"/>
  <c r="J24" i="60"/>
  <c r="I24" i="60"/>
  <c r="M24" i="60"/>
  <c r="H27" i="60" l="1"/>
  <c r="H28" i="60" s="1"/>
  <c r="E23" i="60"/>
  <c r="F23" i="60"/>
  <c r="U23" i="60" l="1"/>
  <c r="U24" i="60" l="1"/>
  <c r="V23" i="60" l="1"/>
  <c r="V24" i="60" s="1"/>
  <c r="T23" i="60"/>
  <c r="T24" i="60" s="1"/>
  <c r="D23" i="60" l="1"/>
  <c r="D24" i="60" s="1"/>
  <c r="F24" i="60" l="1"/>
  <c r="H32" i="60" s="1"/>
  <c r="G23" i="60"/>
  <c r="G24" i="60" s="1"/>
  <c r="E24" i="60" l="1"/>
  <c r="H31" i="60" s="1"/>
  <c r="H33" i="60" s="1"/>
  <c r="S23" i="60"/>
  <c r="R23" i="60"/>
  <c r="D33" i="60"/>
  <c r="S24" i="60" l="1"/>
  <c r="R24" i="60"/>
  <c r="H30" i="60"/>
</calcChain>
</file>

<file path=xl/sharedStrings.xml><?xml version="1.0" encoding="utf-8"?>
<sst xmlns="http://schemas.openxmlformats.org/spreadsheetml/2006/main" count="61" uniqueCount="55">
  <si>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</si>
  <si>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</si>
  <si>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</si>
  <si>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</si>
  <si>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</si>
  <si>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</si>
  <si>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</si>
  <si>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</si>
  <si>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</si>
  <si>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</si>
  <si>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</si>
  <si>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</si>
  <si>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</si>
  <si>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</si>
  <si>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</si>
  <si>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</si>
  <si>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</si>
  <si>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</si>
  <si>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</si>
  <si>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</si>
  <si>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</si>
  <si>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</si>
  <si>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</si>
  <si>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</si>
  <si>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</si>
  <si>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</si>
  <si>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</si>
  <si>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</si>
  <si>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</si>
  <si>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</si>
  <si>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</si>
  <si>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</si>
  <si>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</si>
  <si>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</si>
  <si>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</si>
  <si>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</si>
  <si>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</si>
  <si>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>_______________А.В. Нелюбов</t>
  </si>
  <si>
    <t>1</t>
  </si>
  <si>
    <t>Начальник ОППР</t>
  </si>
  <si>
    <t>Т.А. Ермолова</t>
  </si>
  <si>
    <t>Инженер по ПСР ОППР</t>
  </si>
  <si>
    <t>НДС  20%</t>
  </si>
  <si>
    <t xml:space="preserve">Расчет начальной (максимальной) цены договора </t>
  </si>
  <si>
    <t>Устройство и разборка лесов для выполнения работ по подготовке к тех.диагностированию сосудов работающих под давлением ЭЦ</t>
  </si>
  <si>
    <t>по объекту (работ/услуг): Устройство и разборка лесов для выполнения работ по подготовке к тех.диагностированию сосудов работающих под давлением ЭЦ</t>
  </si>
  <si>
    <t>3 кв 2023</t>
  </si>
  <si>
    <t xml:space="preserve"> Индекс-дефлятор на материалы и ЭММ на 1кв 2024г</t>
  </si>
  <si>
    <t>Составлен в ценах по состоянию на 1 кв. 2024г.</t>
  </si>
  <si>
    <t>В.А. Тушкова</t>
  </si>
  <si>
    <t>1,39%</t>
  </si>
  <si>
    <t xml:space="preserve">Приложение № 4 к договору №                              от                          </t>
  </si>
  <si>
    <t>Основание: Ведомость объемов  работ № 1, утвержденные зам. директора филиала-техническим директором  ТЭЦ-9 Нелюбовым А.В.</t>
  </si>
  <si>
    <t>действующий на основании доверенности №440 от 19.10.2023</t>
  </si>
  <si>
    <t>Директор ТЭЦ-9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</si>
</sst>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22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center"/>
    </xf>
    <xf numFmtId="0" fontId="35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 wrapText="1"/>
    </xf>
    <xf numFmtId="0" fontId="36" fillId="0" borderId="0" xfId="0" applyFont="1" applyFill="1" applyAlignment="1">
      <alignment horizontal="right"/>
    </xf>
    <xf numFmtId="3" fontId="30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right"/>
    </xf>
    <xf numFmtId="0" fontId="8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0" fontId="8" fillId="0" borderId="5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left"/>
    </xf>
    <xf numFmtId="10" fontId="40" fillId="0" borderId="0" xfId="0" applyNumberFormat="1" applyFont="1" applyAlignment="1">
      <alignment horizontal="right" vertical="center"/>
    </xf>
    <xf numFmtId="9" fontId="25" fillId="0" borderId="0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3" fontId="6" fillId="0" borderId="6" xfId="45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3" fontId="38" fillId="0" borderId="7" xfId="0" applyNumberFormat="1" applyFont="1" applyFill="1" applyBorder="1" applyAlignment="1">
      <alignment horizontal="center" vertical="center"/>
    </xf>
    <xf numFmtId="3" fontId="6" fillId="0" borderId="7" xfId="45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right"/>
    </xf>
    <xf numFmtId="3" fontId="30" fillId="0" borderId="2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center" vertical="top" wrapText="1"/>
    </xf>
    <xf numFmtId="0" fontId="29" fillId="0" borderId="0" xfId="0" applyFont="1" applyFill="1" applyAlignment="1">
      <alignment horizontal="right" wrapText="1"/>
    </xf>
    <xf numFmtId="0" fontId="34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right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X72"/>
  <sheetViews>
    <sheetView tabSelected="1" view="pageBreakPreview" topLeftCell="A16" zoomScale="80" zoomScaleNormal="100" zoomScaleSheetLayoutView="80" zoomScalePageLayoutView="70" workbookViewId="0">
      <selection activeCell="P38" sqref="P38"/>
    </sheetView>
  </sheetViews>
  <sheetFormatPr defaultColWidth="9.125" defaultRowHeight="14.3" outlineLevelCol="1"/>
  <cols>
    <col min="1" max="1" width="4.375" style="5" customWidth="1"/>
    <col min="2" max="2" width="40.5" style="5" customWidth="1"/>
    <col min="3" max="3" width="10.5" style="5" customWidth="1"/>
    <col min="4" max="4" width="11.875" style="5" hidden="1" customWidth="1" outlineLevel="1"/>
    <col min="5" max="5" width="10.875" style="5" hidden="1" customWidth="1" outlineLevel="1"/>
    <col min="6" max="6" width="10" style="8" hidden="1" customWidth="1" outlineLevel="1"/>
    <col min="7" max="7" width="11.375" style="5" hidden="1" customWidth="1" outlineLevel="1"/>
    <col min="8" max="8" width="15.875" style="5" customWidth="1" collapsed="1"/>
    <col min="9" max="11" width="11.375" style="5" customWidth="1" outlineLevel="1"/>
    <col min="12" max="12" width="11.875" style="5" customWidth="1"/>
    <col min="13" max="13" width="14.875" style="5" customWidth="1"/>
    <col min="14" max="16" width="11.5" style="5" customWidth="1" outlineLevel="1"/>
    <col min="17" max="17" width="11.5" style="5" customWidth="1"/>
    <col min="18" max="18" width="11.375" style="5" hidden="1" customWidth="1"/>
    <col min="19" max="19" width="12.5" style="5" hidden="1" customWidth="1"/>
    <col min="20" max="20" width="12" style="5" hidden="1" customWidth="1"/>
    <col min="21" max="21" width="0" style="5" hidden="1" customWidth="1"/>
    <col min="22" max="22" width="4.5" style="5" hidden="1" customWidth="1"/>
    <col min="23" max="23" width="16.125" style="5" customWidth="1"/>
    <col min="24" max="16384" width="9.125" style="5"/>
  </cols>
  <sheetData>
    <row r="1" spans="1:21">
      <c r="Q1" s="100" t="s">
        <v>51</v>
      </c>
    </row>
    <row r="2" spans="1:21" s="7" customFormat="1" ht="17.7" customHeight="1">
      <c r="A2" s="46"/>
      <c r="B2" s="47"/>
      <c r="C2" s="48"/>
      <c r="F2" s="49"/>
      <c r="M2" s="68"/>
      <c r="N2" s="69"/>
      <c r="O2" s="117" t="s">
        <v>23</v>
      </c>
      <c r="P2" s="117"/>
      <c r="Q2" s="117"/>
    </row>
    <row r="3" spans="1:21" s="7" customFormat="1" ht="18.350000000000001">
      <c r="A3" s="46"/>
      <c r="B3" s="47"/>
      <c r="C3" s="48"/>
      <c r="F3" s="49"/>
      <c r="M3" s="118" t="s">
        <v>54</v>
      </c>
      <c r="N3" s="118"/>
      <c r="O3" s="118"/>
      <c r="P3" s="118"/>
      <c r="Q3" s="118"/>
    </row>
    <row r="4" spans="1:21" s="7" customFormat="1" ht="18.350000000000001">
      <c r="A4" s="46"/>
      <c r="B4" s="47"/>
      <c r="C4" s="48"/>
      <c r="F4" s="50"/>
      <c r="G4" s="50"/>
      <c r="M4" s="81"/>
      <c r="N4" s="119"/>
      <c r="O4" s="119"/>
      <c r="P4" s="119"/>
      <c r="Q4" s="119"/>
    </row>
    <row r="5" spans="1:21" s="7" customFormat="1" ht="18.350000000000001">
      <c r="A5" s="46"/>
      <c r="B5" s="47"/>
      <c r="C5" s="48"/>
      <c r="F5" s="50"/>
      <c r="G5" s="50"/>
      <c r="M5" s="81"/>
      <c r="N5" s="121" t="s">
        <v>37</v>
      </c>
      <c r="O5" s="121"/>
      <c r="P5" s="121"/>
      <c r="Q5" s="121"/>
    </row>
    <row r="6" spans="1:21" s="7" customFormat="1" ht="21.75" customHeight="1">
      <c r="A6" s="46"/>
      <c r="B6" s="47"/>
      <c r="C6" s="48"/>
      <c r="F6" s="50"/>
      <c r="G6" s="50"/>
      <c r="M6" s="70"/>
      <c r="N6" s="71"/>
      <c r="P6" s="86"/>
      <c r="Q6" s="71" t="s">
        <v>53</v>
      </c>
    </row>
    <row r="7" spans="1:21" s="7" customFormat="1" ht="21.75" customHeight="1">
      <c r="A7" s="46"/>
      <c r="B7" s="47"/>
      <c r="C7" s="48"/>
      <c r="F7" s="50"/>
      <c r="G7" s="50"/>
      <c r="M7" s="70"/>
      <c r="N7" s="71"/>
      <c r="O7" s="71"/>
      <c r="P7" s="86"/>
      <c r="Q7" s="71"/>
    </row>
    <row r="8" spans="1:21" s="7" customFormat="1" ht="0.7" customHeight="1">
      <c r="A8" s="46"/>
      <c r="B8" s="47"/>
      <c r="C8" s="48"/>
      <c r="F8" s="50"/>
      <c r="G8" s="50"/>
      <c r="M8" s="70"/>
      <c r="N8" s="71"/>
      <c r="O8" s="71"/>
      <c r="P8" s="86"/>
      <c r="Q8" s="71"/>
    </row>
    <row r="9" spans="1:21" s="7" customFormat="1" ht="21.75" customHeight="1">
      <c r="A9" s="46"/>
      <c r="B9" s="47"/>
      <c r="C9" s="48"/>
      <c r="F9" s="50"/>
      <c r="G9" s="50"/>
      <c r="M9" s="72"/>
      <c r="N9" s="73"/>
      <c r="O9" s="74"/>
      <c r="P9" s="87"/>
      <c r="Q9" s="75"/>
    </row>
    <row r="10" spans="1:21" s="38" customFormat="1" ht="25.15" customHeight="1">
      <c r="A10" s="120" t="s">
        <v>43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</row>
    <row r="11" spans="1:21" s="38" customFormat="1" ht="30.6" customHeight="1">
      <c r="A11" s="120" t="s">
        <v>45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</row>
    <row r="12" spans="1:21" ht="24.45" customHeight="1">
      <c r="A12" s="113" t="s">
        <v>52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</row>
    <row r="13" spans="1:21" s="12" customFormat="1" ht="22.75" customHeight="1">
      <c r="A13" s="9" t="s">
        <v>3</v>
      </c>
      <c r="B13" s="10"/>
      <c r="C13" s="10"/>
      <c r="D13" s="10"/>
      <c r="F13" s="13"/>
      <c r="I13" s="11"/>
      <c r="J13" s="11"/>
    </row>
    <row r="14" spans="1:21" s="12" customFormat="1" ht="16.5" customHeight="1">
      <c r="A14" s="102" t="s">
        <v>20</v>
      </c>
      <c r="B14" s="102"/>
      <c r="C14" s="103" t="s">
        <v>46</v>
      </c>
      <c r="D14" s="103"/>
      <c r="E14" s="66"/>
      <c r="F14" s="53"/>
      <c r="G14" s="66"/>
      <c r="H14" s="66"/>
      <c r="I14" s="14"/>
      <c r="J14" s="14"/>
      <c r="M14" s="58"/>
      <c r="N14" s="57"/>
      <c r="O14" s="57"/>
      <c r="P14" s="88"/>
    </row>
    <row r="15" spans="1:21" s="12" customFormat="1" ht="25.15" customHeight="1">
      <c r="A15" s="115" t="s">
        <v>47</v>
      </c>
      <c r="B15" s="115"/>
      <c r="C15" s="99" t="s">
        <v>50</v>
      </c>
      <c r="D15" s="84"/>
      <c r="E15" s="84"/>
      <c r="F15" s="84"/>
      <c r="G15" s="84"/>
      <c r="H15" s="84"/>
      <c r="I15" s="84"/>
      <c r="J15" s="82"/>
      <c r="K15" s="82"/>
      <c r="L15" s="82"/>
      <c r="M15" s="82"/>
      <c r="N15" s="82"/>
      <c r="O15" s="82"/>
      <c r="P15" s="89"/>
    </row>
    <row r="16" spans="1:21" ht="25.5" customHeight="1">
      <c r="A16" s="114" t="s">
        <v>48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</row>
    <row r="17" spans="1:24">
      <c r="A17" s="106" t="s">
        <v>24</v>
      </c>
      <c r="B17" s="106" t="s">
        <v>0</v>
      </c>
      <c r="C17" s="106" t="s">
        <v>1</v>
      </c>
      <c r="D17" s="106" t="s">
        <v>18</v>
      </c>
      <c r="E17" s="106"/>
      <c r="F17" s="106"/>
      <c r="G17" s="106"/>
      <c r="H17" s="106" t="s">
        <v>29</v>
      </c>
      <c r="I17" s="106"/>
      <c r="J17" s="106"/>
      <c r="K17" s="106"/>
      <c r="L17" s="106"/>
      <c r="M17" s="106"/>
      <c r="N17" s="106"/>
      <c r="O17" s="106"/>
      <c r="P17" s="106"/>
      <c r="Q17" s="106"/>
      <c r="R17" s="106" t="s">
        <v>25</v>
      </c>
      <c r="S17" s="106"/>
      <c r="T17" s="106"/>
      <c r="U17" s="106"/>
      <c r="V17" s="106"/>
    </row>
    <row r="18" spans="1:24" ht="15.45" customHeight="1">
      <c r="A18" s="106"/>
      <c r="B18" s="106"/>
      <c r="C18" s="106"/>
      <c r="D18" s="106" t="s">
        <v>8</v>
      </c>
      <c r="E18" s="106" t="s">
        <v>15</v>
      </c>
      <c r="F18" s="106"/>
      <c r="G18" s="106"/>
      <c r="H18" s="107" t="s">
        <v>36</v>
      </c>
      <c r="I18" s="106" t="s">
        <v>35</v>
      </c>
      <c r="J18" s="106"/>
      <c r="K18" s="106"/>
      <c r="L18" s="106"/>
      <c r="M18" s="106"/>
      <c r="N18" s="106"/>
      <c r="O18" s="106"/>
      <c r="P18" s="106"/>
      <c r="Q18" s="106"/>
      <c r="R18" s="107" t="s">
        <v>8</v>
      </c>
      <c r="S18" s="106" t="s">
        <v>15</v>
      </c>
      <c r="T18" s="106"/>
      <c r="U18" s="106"/>
      <c r="V18" s="106"/>
    </row>
    <row r="19" spans="1:24" ht="46.55" customHeight="1">
      <c r="A19" s="106"/>
      <c r="B19" s="106"/>
      <c r="C19" s="106"/>
      <c r="D19" s="106"/>
      <c r="E19" s="33" t="s">
        <v>5</v>
      </c>
      <c r="F19" s="33" t="s">
        <v>9</v>
      </c>
      <c r="G19" s="33" t="s">
        <v>21</v>
      </c>
      <c r="H19" s="107"/>
      <c r="I19" s="61" t="s">
        <v>33</v>
      </c>
      <c r="J19" s="61" t="s">
        <v>4</v>
      </c>
      <c r="K19" s="61" t="s">
        <v>34</v>
      </c>
      <c r="L19" s="61" t="s">
        <v>19</v>
      </c>
      <c r="M19" s="62" t="s">
        <v>14</v>
      </c>
      <c r="N19" s="59" t="s">
        <v>6</v>
      </c>
      <c r="O19" s="59" t="s">
        <v>7</v>
      </c>
      <c r="P19" s="59" t="s">
        <v>31</v>
      </c>
      <c r="Q19" s="60" t="s">
        <v>32</v>
      </c>
      <c r="R19" s="107"/>
      <c r="S19" s="42" t="s">
        <v>26</v>
      </c>
      <c r="T19" s="42" t="s">
        <v>19</v>
      </c>
      <c r="U19" s="42" t="s">
        <v>14</v>
      </c>
      <c r="V19" s="34" t="s">
        <v>13</v>
      </c>
    </row>
    <row r="20" spans="1:24" ht="16.149999999999999" customHeight="1">
      <c r="A20" s="33">
        <v>1</v>
      </c>
      <c r="B20" s="33">
        <v>2</v>
      </c>
      <c r="C20" s="33">
        <v>3</v>
      </c>
      <c r="D20" s="33">
        <v>4</v>
      </c>
      <c r="E20" s="33">
        <v>5</v>
      </c>
      <c r="F20" s="33">
        <v>6</v>
      </c>
      <c r="G20" s="33">
        <v>7</v>
      </c>
      <c r="H20" s="33">
        <v>4</v>
      </c>
      <c r="I20" s="63">
        <v>5</v>
      </c>
      <c r="J20" s="63">
        <v>6</v>
      </c>
      <c r="K20" s="63">
        <v>7</v>
      </c>
      <c r="L20" s="63">
        <v>8</v>
      </c>
      <c r="M20" s="63">
        <v>9</v>
      </c>
      <c r="N20" s="33">
        <v>10</v>
      </c>
      <c r="O20" s="33">
        <v>11</v>
      </c>
      <c r="P20" s="85">
        <v>12</v>
      </c>
      <c r="Q20" s="33">
        <v>13</v>
      </c>
      <c r="R20" s="42">
        <v>12</v>
      </c>
      <c r="S20" s="42">
        <v>13</v>
      </c>
      <c r="T20" s="42">
        <v>14</v>
      </c>
      <c r="U20" s="42">
        <v>15</v>
      </c>
      <c r="V20" s="42">
        <v>16</v>
      </c>
    </row>
    <row r="21" spans="1:24" s="15" customFormat="1" ht="15.45" customHeight="1">
      <c r="A21" s="108"/>
      <c r="B21" s="108"/>
      <c r="C21" s="108"/>
      <c r="D21" s="33"/>
      <c r="E21" s="33"/>
      <c r="F21" s="33"/>
      <c r="G21" s="33"/>
      <c r="H21" s="33"/>
      <c r="I21" s="63"/>
      <c r="J21" s="63"/>
      <c r="K21" s="63"/>
      <c r="L21" s="63"/>
      <c r="M21" s="63"/>
      <c r="N21" s="33"/>
      <c r="O21" s="33"/>
      <c r="P21" s="85"/>
      <c r="Q21" s="33"/>
      <c r="R21" s="42"/>
      <c r="S21" s="42"/>
      <c r="T21" s="42"/>
      <c r="U21" s="42"/>
      <c r="V21" s="42"/>
    </row>
    <row r="22" spans="1:24" s="15" customFormat="1" ht="61.85" customHeight="1">
      <c r="A22" s="26">
        <v>1</v>
      </c>
      <c r="B22" s="83" t="s">
        <v>44</v>
      </c>
      <c r="C22" s="31" t="s">
        <v>38</v>
      </c>
      <c r="D22" s="18"/>
      <c r="E22" s="18"/>
      <c r="F22" s="19"/>
      <c r="G22" s="18"/>
      <c r="H22" s="25">
        <v>124460</v>
      </c>
      <c r="I22" s="18"/>
      <c r="J22" s="18"/>
      <c r="K22" s="18"/>
      <c r="L22" s="18">
        <v>19358</v>
      </c>
      <c r="M22" s="64"/>
      <c r="N22" s="18"/>
      <c r="O22" s="18"/>
      <c r="P22" s="79">
        <v>171.37</v>
      </c>
      <c r="Q22" s="79"/>
      <c r="R22" s="25"/>
      <c r="S22" s="25"/>
      <c r="T22" s="25"/>
      <c r="U22" s="25"/>
      <c r="V22" s="90"/>
      <c r="W22" s="95"/>
      <c r="X22" s="94"/>
    </row>
    <row r="23" spans="1:24" s="15" customFormat="1" ht="15.65">
      <c r="A23" s="110" t="s">
        <v>36</v>
      </c>
      <c r="B23" s="110"/>
      <c r="C23" s="110"/>
      <c r="D23" s="35">
        <f t="shared" ref="D23:V23" si="0">SUM(D22:D22)</f>
        <v>0</v>
      </c>
      <c r="E23" s="35">
        <f t="shared" si="0"/>
        <v>0</v>
      </c>
      <c r="F23" s="35">
        <f t="shared" si="0"/>
        <v>0</v>
      </c>
      <c r="G23" s="35">
        <f t="shared" si="0"/>
        <v>0</v>
      </c>
      <c r="H23" s="35">
        <f t="shared" si="0"/>
        <v>124460</v>
      </c>
      <c r="I23" s="35">
        <f t="shared" si="0"/>
        <v>0</v>
      </c>
      <c r="J23" s="35">
        <f t="shared" si="0"/>
        <v>0</v>
      </c>
      <c r="K23" s="35">
        <f t="shared" si="0"/>
        <v>0</v>
      </c>
      <c r="L23" s="35">
        <f t="shared" si="0"/>
        <v>19358</v>
      </c>
      <c r="M23" s="35">
        <f t="shared" si="0"/>
        <v>0</v>
      </c>
      <c r="N23" s="35">
        <f t="shared" si="0"/>
        <v>0</v>
      </c>
      <c r="O23" s="35">
        <f t="shared" si="0"/>
        <v>0</v>
      </c>
      <c r="P23" s="28">
        <f t="shared" si="0"/>
        <v>171.37</v>
      </c>
      <c r="Q23" s="35">
        <f t="shared" si="0"/>
        <v>0</v>
      </c>
      <c r="R23" s="43">
        <f t="shared" si="0"/>
        <v>0</v>
      </c>
      <c r="S23" s="43">
        <f t="shared" si="0"/>
        <v>0</v>
      </c>
      <c r="T23" s="43">
        <f t="shared" si="0"/>
        <v>0</v>
      </c>
      <c r="U23" s="43">
        <f t="shared" si="0"/>
        <v>0</v>
      </c>
      <c r="V23" s="91">
        <f t="shared" si="0"/>
        <v>0</v>
      </c>
      <c r="W23" s="96"/>
      <c r="X23" s="94"/>
    </row>
    <row r="24" spans="1:24" s="15" customFormat="1">
      <c r="A24" s="116" t="s">
        <v>16</v>
      </c>
      <c r="B24" s="116"/>
      <c r="C24" s="116"/>
      <c r="D24" s="32" t="e">
        <f>D23+#REF!</f>
        <v>#REF!</v>
      </c>
      <c r="E24" s="32" t="e">
        <f>E23+#REF!</f>
        <v>#REF!</v>
      </c>
      <c r="F24" s="32" t="e">
        <f>F23+#REF!</f>
        <v>#REF!</v>
      </c>
      <c r="G24" s="32" t="e">
        <f>G23+#REF!</f>
        <v>#REF!</v>
      </c>
      <c r="H24" s="32">
        <f>H23</f>
        <v>124460</v>
      </c>
      <c r="I24" s="65">
        <f t="shared" ref="I24:Q24" si="1">I23</f>
        <v>0</v>
      </c>
      <c r="J24" s="65">
        <f t="shared" si="1"/>
        <v>0</v>
      </c>
      <c r="K24" s="65">
        <f t="shared" si="1"/>
        <v>0</v>
      </c>
      <c r="L24" s="65">
        <f t="shared" si="1"/>
        <v>19358</v>
      </c>
      <c r="M24" s="65">
        <f t="shared" si="1"/>
        <v>0</v>
      </c>
      <c r="N24" s="32">
        <f t="shared" si="1"/>
        <v>0</v>
      </c>
      <c r="O24" s="32">
        <f t="shared" si="1"/>
        <v>0</v>
      </c>
      <c r="P24" s="80">
        <f t="shared" si="1"/>
        <v>171.37</v>
      </c>
      <c r="Q24" s="80">
        <f t="shared" si="1"/>
        <v>0</v>
      </c>
      <c r="R24" s="32" t="e">
        <f>R23+#REF!</f>
        <v>#REF!</v>
      </c>
      <c r="S24" s="32" t="e">
        <f>S23+#REF!</f>
        <v>#REF!</v>
      </c>
      <c r="T24" s="32" t="e">
        <f>T23+#REF!</f>
        <v>#REF!</v>
      </c>
      <c r="U24" s="32" t="e">
        <f>U23+#REF!</f>
        <v>#REF!</v>
      </c>
      <c r="V24" s="92" t="e">
        <f>V23+#REF!</f>
        <v>#REF!</v>
      </c>
      <c r="W24" s="97"/>
      <c r="X24" s="94"/>
    </row>
    <row r="25" spans="1:24" s="15" customFormat="1" ht="39.75" hidden="1" customHeight="1">
      <c r="A25" s="112" t="s">
        <v>27</v>
      </c>
      <c r="B25" s="112"/>
      <c r="C25" s="112"/>
      <c r="D25" s="32"/>
      <c r="E25" s="32"/>
      <c r="F25" s="32"/>
      <c r="G25" s="32"/>
      <c r="H25" s="45"/>
      <c r="I25" s="65"/>
      <c r="J25" s="65"/>
      <c r="K25" s="65"/>
      <c r="L25" s="65"/>
      <c r="M25" s="65"/>
      <c r="N25" s="32"/>
      <c r="O25" s="32"/>
      <c r="P25" s="32"/>
      <c r="Q25" s="32"/>
      <c r="R25" s="26"/>
      <c r="S25" s="26"/>
      <c r="T25" s="26"/>
      <c r="U25" s="26"/>
      <c r="V25" s="93"/>
      <c r="W25" s="95"/>
      <c r="X25" s="94"/>
    </row>
    <row r="26" spans="1:24" s="15" customFormat="1" ht="19.05" customHeight="1">
      <c r="A26" s="107" t="s">
        <v>28</v>
      </c>
      <c r="B26" s="107"/>
      <c r="C26" s="107"/>
      <c r="D26" s="32"/>
      <c r="E26" s="32"/>
      <c r="F26" s="32"/>
      <c r="G26" s="32"/>
      <c r="H26" s="32"/>
      <c r="I26" s="65"/>
      <c r="J26" s="65"/>
      <c r="K26" s="65"/>
      <c r="L26" s="65"/>
      <c r="M26" s="65"/>
      <c r="N26" s="32"/>
      <c r="O26" s="32"/>
      <c r="P26" s="32"/>
      <c r="Q26" s="32"/>
      <c r="R26" s="26"/>
      <c r="S26" s="26"/>
      <c r="T26" s="26"/>
      <c r="U26" s="26"/>
      <c r="V26" s="93"/>
      <c r="W26" s="98"/>
      <c r="X26" s="94"/>
    </row>
    <row r="27" spans="1:24" s="15" customFormat="1">
      <c r="A27" s="26"/>
      <c r="B27" s="26" t="s">
        <v>42</v>
      </c>
      <c r="C27" s="25"/>
      <c r="D27" s="25"/>
      <c r="E27" s="18"/>
      <c r="F27" s="27"/>
      <c r="G27" s="18"/>
      <c r="H27" s="28">
        <f>H24*0.2</f>
        <v>24892</v>
      </c>
      <c r="I27" s="64"/>
      <c r="J27" s="64"/>
      <c r="K27" s="64"/>
      <c r="L27" s="64"/>
      <c r="M27" s="64"/>
      <c r="N27" s="18"/>
      <c r="O27" s="18"/>
      <c r="P27" s="18"/>
      <c r="Q27" s="18"/>
      <c r="R27" s="26"/>
      <c r="S27" s="26"/>
      <c r="T27" s="26"/>
      <c r="U27" s="26"/>
      <c r="V27" s="26"/>
    </row>
    <row r="28" spans="1:24" s="15" customFormat="1" ht="13.75" customHeight="1">
      <c r="A28" s="26"/>
      <c r="B28" s="26" t="s">
        <v>2</v>
      </c>
      <c r="C28" s="25"/>
      <c r="D28" s="25"/>
      <c r="E28" s="18"/>
      <c r="F28" s="27"/>
      <c r="G28" s="18"/>
      <c r="H28" s="28">
        <f>H24+H27</f>
        <v>149352</v>
      </c>
      <c r="I28" s="64"/>
      <c r="J28" s="64"/>
      <c r="K28" s="64"/>
      <c r="L28" s="28">
        <f>L24*1.2</f>
        <v>23229.599999999999</v>
      </c>
      <c r="M28" s="64"/>
      <c r="N28" s="18"/>
      <c r="O28" s="18"/>
      <c r="P28" s="18"/>
      <c r="Q28" s="18"/>
      <c r="R28" s="26"/>
      <c r="S28" s="26"/>
      <c r="T28" s="26"/>
      <c r="U28" s="26"/>
      <c r="V28" s="26"/>
    </row>
    <row r="29" spans="1:24" hidden="1">
      <c r="A29" s="111" t="s">
        <v>17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26"/>
      <c r="S29" s="26"/>
      <c r="T29" s="26"/>
      <c r="U29" s="26"/>
      <c r="V29" s="26"/>
    </row>
    <row r="30" spans="1:24" ht="15.45" hidden="1" customHeight="1">
      <c r="A30" s="52" t="s">
        <v>10</v>
      </c>
      <c r="B30" s="112" t="s">
        <v>11</v>
      </c>
      <c r="C30" s="112"/>
      <c r="D30" s="29"/>
      <c r="E30" s="24"/>
      <c r="F30" s="30"/>
      <c r="G30" s="24"/>
      <c r="H30" s="23" t="e">
        <f>#REF!</f>
        <v>#REF!</v>
      </c>
      <c r="I30" s="24"/>
      <c r="J30" s="24"/>
      <c r="K30" s="24"/>
      <c r="L30" s="24"/>
      <c r="M30" s="24"/>
      <c r="N30" s="24"/>
      <c r="O30" s="24"/>
      <c r="P30" s="24"/>
      <c r="Q30" s="24"/>
      <c r="R30" s="26"/>
      <c r="S30" s="26"/>
      <c r="T30" s="26"/>
      <c r="U30" s="26"/>
      <c r="V30" s="26"/>
    </row>
    <row r="31" spans="1:24" ht="13.75" hidden="1" customHeight="1">
      <c r="A31" s="109" t="s">
        <v>5</v>
      </c>
      <c r="B31" s="109"/>
      <c r="C31" s="109"/>
      <c r="D31" s="109"/>
      <c r="E31" s="109"/>
      <c r="F31" s="109"/>
      <c r="G31" s="22"/>
      <c r="H31" s="23" t="e">
        <f>E24*6.21+16</f>
        <v>#REF!</v>
      </c>
      <c r="I31" s="24"/>
      <c r="J31" s="24"/>
      <c r="K31" s="24"/>
      <c r="L31" s="24"/>
      <c r="M31" s="24"/>
      <c r="N31" s="24"/>
      <c r="O31" s="24"/>
      <c r="P31" s="24"/>
      <c r="Q31" s="24"/>
      <c r="R31" s="26"/>
      <c r="S31" s="26"/>
      <c r="T31" s="26"/>
      <c r="U31" s="26"/>
      <c r="V31" s="26"/>
    </row>
    <row r="32" spans="1:24" ht="13.75" hidden="1" customHeight="1">
      <c r="A32" s="109" t="s">
        <v>12</v>
      </c>
      <c r="B32" s="109"/>
      <c r="C32" s="109"/>
      <c r="D32" s="109"/>
      <c r="E32" s="109"/>
      <c r="F32" s="109"/>
      <c r="G32" s="22"/>
      <c r="H32" s="23" t="e">
        <f>F24*5.19+1</f>
        <v>#REF!</v>
      </c>
      <c r="I32" s="24"/>
      <c r="J32" s="24"/>
      <c r="K32" s="24"/>
      <c r="L32" s="24"/>
      <c r="M32" s="24"/>
      <c r="N32" s="24"/>
      <c r="O32" s="24"/>
      <c r="P32" s="24"/>
      <c r="Q32" s="24"/>
      <c r="R32" s="26"/>
      <c r="S32" s="26"/>
      <c r="T32" s="26"/>
      <c r="U32" s="26"/>
      <c r="V32" s="26"/>
    </row>
    <row r="33" spans="1:22" ht="18" hidden="1" customHeight="1">
      <c r="A33" s="26"/>
      <c r="B33" s="29" t="s">
        <v>30</v>
      </c>
      <c r="C33" s="36"/>
      <c r="D33" s="36" t="e">
        <f>D24</f>
        <v>#REF!</v>
      </c>
      <c r="E33" s="36"/>
      <c r="F33" s="37"/>
      <c r="G33" s="36"/>
      <c r="H33" s="36" t="e">
        <f>H24+H31+H32</f>
        <v>#REF!</v>
      </c>
      <c r="I33" s="36"/>
      <c r="J33" s="36"/>
      <c r="K33" s="36"/>
      <c r="L33" s="36"/>
      <c r="M33" s="36"/>
      <c r="N33" s="36"/>
      <c r="O33" s="36"/>
      <c r="P33" s="36"/>
      <c r="Q33" s="36"/>
      <c r="R33" s="44"/>
      <c r="S33" s="44"/>
      <c r="T33" s="44"/>
      <c r="U33" s="44"/>
      <c r="V33" s="44"/>
    </row>
    <row r="34" spans="1:22" s="12" customFormat="1" ht="17.7" customHeight="1">
      <c r="A34" s="104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5"/>
      <c r="S34" s="5"/>
      <c r="T34" s="5"/>
      <c r="U34" s="5"/>
      <c r="V34" s="5"/>
    </row>
    <row r="35" spans="1:22" s="38" customFormat="1" ht="22.1" customHeight="1">
      <c r="B35" s="20" t="s">
        <v>39</v>
      </c>
      <c r="C35" s="39"/>
      <c r="D35" s="67"/>
      <c r="E35" s="39"/>
      <c r="F35" s="101" t="s">
        <v>22</v>
      </c>
      <c r="G35" s="101"/>
      <c r="H35" s="55"/>
      <c r="I35" s="76" t="s">
        <v>40</v>
      </c>
      <c r="J35" s="21"/>
      <c r="K35" s="21"/>
      <c r="L35" s="21"/>
      <c r="M35" s="21"/>
      <c r="N35" s="21"/>
      <c r="O35" s="21"/>
      <c r="P35" s="21"/>
      <c r="Q35" s="21"/>
      <c r="R35" s="5"/>
      <c r="S35" s="5"/>
      <c r="T35" s="5"/>
      <c r="U35" s="5"/>
      <c r="V35" s="5"/>
    </row>
    <row r="36" spans="1:22" s="38" customFormat="1" ht="25.15" customHeight="1">
      <c r="B36" s="20"/>
      <c r="C36" s="21"/>
      <c r="D36" s="21"/>
      <c r="E36" s="54"/>
      <c r="F36" s="21"/>
      <c r="G36" s="41"/>
      <c r="H36" s="40"/>
      <c r="I36" s="21"/>
      <c r="J36" s="21"/>
      <c r="K36" s="21"/>
      <c r="L36" s="21"/>
      <c r="M36" s="21"/>
      <c r="N36" s="21"/>
      <c r="O36" s="21"/>
      <c r="P36" s="21"/>
      <c r="Q36" s="21"/>
      <c r="R36" s="5"/>
      <c r="S36" s="5"/>
      <c r="T36" s="5"/>
      <c r="U36" s="5"/>
      <c r="V36" s="5"/>
    </row>
    <row r="37" spans="1:22" s="38" customFormat="1" ht="15.65">
      <c r="B37" s="20" t="s">
        <v>41</v>
      </c>
      <c r="C37" s="39"/>
      <c r="D37" s="51"/>
      <c r="E37" s="39"/>
      <c r="F37" s="51"/>
      <c r="G37" s="56"/>
      <c r="H37" s="56"/>
      <c r="I37" s="76" t="s">
        <v>49</v>
      </c>
      <c r="J37" s="21"/>
      <c r="K37" s="21"/>
      <c r="L37" s="21"/>
      <c r="M37" s="21"/>
      <c r="N37" s="21"/>
      <c r="O37" s="21"/>
      <c r="P37" s="21"/>
      <c r="Q37" s="21"/>
      <c r="R37" s="5"/>
      <c r="S37" s="5"/>
      <c r="T37" s="5"/>
      <c r="U37" s="5"/>
      <c r="V37" s="5"/>
    </row>
    <row r="38" spans="1:22" s="7" customFormat="1" ht="18.350000000000001">
      <c r="B38" s="16"/>
      <c r="C38" s="6"/>
      <c r="D38" s="6"/>
      <c r="E38" s="3"/>
      <c r="F38" s="17"/>
      <c r="G38" s="17"/>
      <c r="H38" s="17"/>
      <c r="I38" s="2"/>
      <c r="J38" s="2"/>
      <c r="K38" s="2"/>
      <c r="L38" s="2"/>
      <c r="M38" s="2"/>
      <c r="N38" s="2"/>
      <c r="O38" s="2"/>
      <c r="P38" s="2"/>
      <c r="Q38" s="2"/>
      <c r="R38" s="5"/>
      <c r="S38" s="5"/>
      <c r="T38" s="5"/>
      <c r="U38" s="5"/>
      <c r="V38" s="5"/>
    </row>
    <row r="39" spans="1:22">
      <c r="C39" s="77"/>
      <c r="D39" s="77"/>
      <c r="E39" s="77"/>
      <c r="F39" s="78"/>
      <c r="G39" s="77"/>
      <c r="H39" s="77"/>
      <c r="I39" s="77"/>
      <c r="J39" s="1"/>
      <c r="K39" s="1"/>
      <c r="L39" s="1"/>
      <c r="M39" s="1"/>
      <c r="N39" s="1"/>
      <c r="O39" s="1"/>
      <c r="P39" s="1"/>
      <c r="Q39" s="1"/>
    </row>
    <row r="40" spans="1:22">
      <c r="C40" s="1"/>
      <c r="D40" s="1"/>
      <c r="E40" s="1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22">
      <c r="C41" s="1"/>
      <c r="D41" s="1"/>
      <c r="E41" s="1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22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</sheetData>
  <mergeCells count="34">
    <mergeCell ref="O2:Q2"/>
    <mergeCell ref="M3:Q3"/>
    <mergeCell ref="N4:Q4"/>
    <mergeCell ref="A10:U10"/>
    <mergeCell ref="A11:U11"/>
    <mergeCell ref="N5:Q5"/>
    <mergeCell ref="A24:C24"/>
    <mergeCell ref="B17:B19"/>
    <mergeCell ref="C17:C19"/>
    <mergeCell ref="R17:V17"/>
    <mergeCell ref="R18:R19"/>
    <mergeCell ref="S18:V18"/>
    <mergeCell ref="A12:P12"/>
    <mergeCell ref="A16:P16"/>
    <mergeCell ref="I18:Q18"/>
    <mergeCell ref="D17:G17"/>
    <mergeCell ref="E18:G18"/>
    <mergeCell ref="A15:B15"/>
    <mergeCell ref="F35:G35"/>
    <mergeCell ref="A14:B14"/>
    <mergeCell ref="C14:D14"/>
    <mergeCell ref="A34:Q34"/>
    <mergeCell ref="D18:D19"/>
    <mergeCell ref="H18:H19"/>
    <mergeCell ref="A21:C21"/>
    <mergeCell ref="H17:Q17"/>
    <mergeCell ref="A17:A19"/>
    <mergeCell ref="A31:F31"/>
    <mergeCell ref="A23:C23"/>
    <mergeCell ref="A32:F32"/>
    <mergeCell ref="A29:Q29"/>
    <mergeCell ref="B30:C30"/>
    <mergeCell ref="A26:C26"/>
    <mergeCell ref="A25:C25"/>
  </mergeCells>
  <pageMargins left="0.70866141732283461" right="0.70866141732283461" top="0.74803149606299213" bottom="0.74803149606299213" header="0.31496062992125984" footer="0.31496062992125984"/>
  <pageSetup paperSize="256" scale="73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" sqref="A3:E25"/>
    </sheetView>
  </sheetViews>
  <sheetFormatPr defaultRowHeight="14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2023-11-21T06:04:45Z</dcterms:modified>
</cp:coreProperties>
</file>